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onadio\Desktop\DATI TRASP. DIRIGENTI\"/>
    </mc:Choice>
  </mc:AlternateContent>
  <xr:revisionPtr revIDLastSave="0" documentId="13_ncr:1_{F967CA90-2CB7-4F6E-A177-1CD5B2962B1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E25" i="1"/>
  <c r="B25" i="1"/>
  <c r="B24" i="1"/>
  <c r="B23" i="1"/>
  <c r="E22" i="1"/>
  <c r="B22" i="1"/>
  <c r="B17" i="1"/>
  <c r="B15" i="1"/>
  <c r="E14" i="1"/>
  <c r="B14" i="1"/>
  <c r="B10" i="1"/>
  <c r="B8" i="1"/>
  <c r="B7" i="1"/>
  <c r="B6" i="1"/>
  <c r="B3" i="1" l="1"/>
  <c r="E4" i="1"/>
  <c r="F4" i="1" s="1"/>
  <c r="F30" i="1"/>
  <c r="F21" i="1"/>
  <c r="F13" i="1"/>
  <c r="F20" i="1"/>
  <c r="F19" i="1"/>
  <c r="F9" i="1"/>
  <c r="F5" i="1"/>
  <c r="F11" i="1"/>
  <c r="F31" i="1" l="1"/>
  <c r="F24" i="1"/>
  <c r="F17" i="1"/>
  <c r="F10" i="1"/>
  <c r="F6" i="1" l="1"/>
  <c r="F7" i="1"/>
  <c r="F8" i="1"/>
  <c r="F12" i="1"/>
  <c r="F14" i="1"/>
  <c r="F15" i="1"/>
  <c r="F16" i="1"/>
  <c r="F18" i="1"/>
  <c r="F22" i="1"/>
  <c r="F23" i="1"/>
  <c r="F25" i="1"/>
  <c r="F26" i="1"/>
  <c r="F27" i="1"/>
  <c r="F28" i="1"/>
  <c r="F29" i="1"/>
  <c r="F3" i="1"/>
</calcChain>
</file>

<file path=xl/sharedStrings.xml><?xml version="1.0" encoding="utf-8"?>
<sst xmlns="http://schemas.openxmlformats.org/spreadsheetml/2006/main" count="66" uniqueCount="47">
  <si>
    <t>ATTANASIO ANNA</t>
  </si>
  <si>
    <t>CANTARELLA ELVIRA</t>
  </si>
  <si>
    <t>CANTISANI MARIA MADDALENA</t>
  </si>
  <si>
    <t>CASELLI LUCA</t>
  </si>
  <si>
    <t>DI LORENZO ALBERTO</t>
  </si>
  <si>
    <t>DI MAURO ANIELLO</t>
  </si>
  <si>
    <t>DURANTE MAURIZIO</t>
  </si>
  <si>
    <t>ESPOSITO TOMMASO</t>
  </si>
  <si>
    <t>GENTILE NICOLA MASSIMO</t>
  </si>
  <si>
    <t>LUPACCHINI RAFFAELE</t>
  </si>
  <si>
    <t>MEA LUIGI</t>
  </si>
  <si>
    <t>MICILLO GIOVANNI</t>
  </si>
  <si>
    <t>PELOSIO DAVIDE</t>
  </si>
  <si>
    <t>QUAGLIATA GRAZIA</t>
  </si>
  <si>
    <t>SCOGNAMIGLIO LORIS</t>
  </si>
  <si>
    <t>DIRIGENTE</t>
  </si>
  <si>
    <t xml:space="preserve">Indennità di posizione </t>
  </si>
  <si>
    <t>Tabellare</t>
  </si>
  <si>
    <t>Indennità di risultato</t>
  </si>
  <si>
    <t>Totale lordo</t>
  </si>
  <si>
    <t>DEL POZZO ANNALISA</t>
  </si>
  <si>
    <t>GALIBARDI ARMANDO</t>
  </si>
  <si>
    <t>LUCIANO VINCENZO</t>
  </si>
  <si>
    <t>MASTRANDREA LUIGI</t>
  </si>
  <si>
    <t>VECCHIONE ANTONIO</t>
  </si>
  <si>
    <t xml:space="preserve">COMANDO ROMA CAPITALE DAL 30/09/2019 </t>
  </si>
  <si>
    <t>DI DOMENICO ANTONINO</t>
  </si>
  <si>
    <t>ANNO 2021</t>
  </si>
  <si>
    <t>BATTIPAGLIA ROSARIO</t>
  </si>
  <si>
    <t>CALIULO ROSARIO</t>
  </si>
  <si>
    <t>CRISCUOLO LUIGI</t>
  </si>
  <si>
    <t>DI LORENZO ALFONSO</t>
  </si>
  <si>
    <t>GIULIANO GIUSEPPE</t>
  </si>
  <si>
    <t>GRECO GIUSEPPE</t>
  </si>
  <si>
    <t>SERPICO GENEROSO</t>
  </si>
  <si>
    <t>DIRIGENTE DAL 02/02/2021</t>
  </si>
  <si>
    <t>ARRETRATI RINNOVO CONTRATTUALE</t>
  </si>
  <si>
    <t>LEONE DOMENICO</t>
  </si>
  <si>
    <t>*ALTRO</t>
  </si>
  <si>
    <t>*Annotazioni Altro</t>
  </si>
  <si>
    <t>RETR. DI RISULTATO Anno Prec. P.O. + altre voci</t>
  </si>
  <si>
    <t>IVC</t>
  </si>
  <si>
    <t>ARR. CONTRATTO € 7.398,30 + PROCURATORIE € 16.825,68</t>
  </si>
  <si>
    <t>ARR. CONTRATTO € 7.398,30 + FERIE NON GODUTE € 14.464,00</t>
  </si>
  <si>
    <t>D.L. 3/2020</t>
  </si>
  <si>
    <t>ARR. CONTRATTO € 4916,71 + EMOLUMENTO OMNICOMPRENSIVO € 7.415,38</t>
  </si>
  <si>
    <t>ARR. CONTRATTO € 6.791,85 + PROCURATORIE € 4.130,96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</si>
</sst>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1" xfId="0" applyNumberFormat="1" applyBorder="1"/>
    <xf numFmtId="0" fontId="0" fillId="0" borderId="1" xfId="0" applyBorder="1"/>
    <xf numFmtId="4" fontId="0" fillId="0" borderId="2" xfId="0" applyNumberFormat="1" applyBorder="1"/>
    <xf numFmtId="4" fontId="0" fillId="0" borderId="1" xfId="0" applyNumberFormat="1" applyFill="1" applyBorder="1"/>
    <xf numFmtId="0" fontId="3" fillId="0" borderId="1" xfId="0" applyFont="1" applyBorder="1"/>
    <xf numFmtId="0" fontId="3" fillId="0" borderId="0" xfId="0" applyFont="1" applyBorder="1" applyAlignment="1"/>
    <xf numFmtId="4" fontId="0" fillId="2" borderId="1" xfId="0" applyNumberFormat="1" applyFill="1" applyBorder="1"/>
    <xf numFmtId="4" fontId="0" fillId="2" borderId="3" xfId="0" applyNumberFormat="1" applyFill="1" applyBorder="1"/>
    <xf numFmtId="0" fontId="2" fillId="0" borderId="0" xfId="0" applyFont="1" applyAlignment="1">
      <alignment horizontal="left"/>
    </xf>
    <xf numFmtId="4" fontId="1" fillId="0" borderId="3" xfId="0" applyNumberFormat="1" applyFont="1" applyFill="1" applyBorder="1" applyAlignment="1">
      <alignment horizontal="left"/>
    </xf>
    <xf numFmtId="4" fontId="1" fillId="0" borderId="4" xfId="0" applyNumberFormat="1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workbookViewId="0">
      <selection activeCell="B31" sqref="B31"/>
    </sheetView>
  </sheetViews>
  <sheetFormatPr defaultRowHeight="15" x14ac:dyDescent="0.25"/>
  <cols>
    <col min="1" max="1" width="29.7109375" bestFit="1" customWidth="1"/>
    <col min="2" max="2" width="12.42578125" customWidth="1"/>
    <col min="3" max="3" width="21.5703125" bestFit="1" customWidth="1"/>
    <col min="4" max="4" width="21.5703125" customWidth="1"/>
    <col min="5" max="5" width="9" customWidth="1"/>
    <col min="6" max="6" width="11.7109375" bestFit="1" customWidth="1"/>
    <col min="7" max="7" width="58.28515625" bestFit="1" customWidth="1"/>
    <col min="8" max="8" width="24.85546875" bestFit="1" customWidth="1"/>
  </cols>
  <sheetData>
    <row r="1" spans="1:12" x14ac:dyDescent="0.25">
      <c r="A1" t="s">
        <v>27</v>
      </c>
      <c r="C1" s="3"/>
      <c r="D1" s="3"/>
      <c r="E1" s="3"/>
      <c r="F1" s="3"/>
    </row>
    <row r="2" spans="1:12" x14ac:dyDescent="0.25">
      <c r="A2" s="2" t="s">
        <v>15</v>
      </c>
      <c r="B2" s="1" t="s">
        <v>17</v>
      </c>
      <c r="C2" s="1" t="s">
        <v>16</v>
      </c>
      <c r="D2" s="1" t="s">
        <v>18</v>
      </c>
      <c r="E2" s="1" t="s">
        <v>38</v>
      </c>
      <c r="F2" s="1" t="s">
        <v>19</v>
      </c>
      <c r="G2" s="4" t="s">
        <v>39</v>
      </c>
    </row>
    <row r="3" spans="1:12" x14ac:dyDescent="0.25">
      <c r="A3" s="7" t="s">
        <v>0</v>
      </c>
      <c r="B3" s="1">
        <f>53169.6-7398.3</f>
        <v>45771.299999999996</v>
      </c>
      <c r="C3" s="1">
        <v>45373.91</v>
      </c>
      <c r="D3" s="1">
        <v>13351</v>
      </c>
      <c r="E3" s="1">
        <v>7398.3</v>
      </c>
      <c r="F3" s="1">
        <f t="shared" ref="F3:F10" si="0">SUM(B3:E3)</f>
        <v>111894.51</v>
      </c>
      <c r="G3" s="2" t="s">
        <v>36</v>
      </c>
    </row>
    <row r="4" spans="1:12" x14ac:dyDescent="0.25">
      <c r="A4" s="7" t="s">
        <v>28</v>
      </c>
      <c r="B4" s="1">
        <v>41751.25</v>
      </c>
      <c r="C4" s="1">
        <v>41480.879999999997</v>
      </c>
      <c r="D4" s="1">
        <v>0</v>
      </c>
      <c r="E4" s="1">
        <f>4690.77+52.61</f>
        <v>4743.38</v>
      </c>
      <c r="F4" s="1">
        <f t="shared" si="0"/>
        <v>87975.510000000009</v>
      </c>
      <c r="G4" t="s">
        <v>40</v>
      </c>
      <c r="H4" s="5" t="s">
        <v>35</v>
      </c>
    </row>
    <row r="5" spans="1:12" x14ac:dyDescent="0.25">
      <c r="A5" s="7" t="s">
        <v>29</v>
      </c>
      <c r="B5" s="1">
        <v>0</v>
      </c>
      <c r="C5" s="1">
        <v>0</v>
      </c>
      <c r="D5" s="1">
        <v>0</v>
      </c>
      <c r="E5" s="1">
        <v>982.72</v>
      </c>
      <c r="F5" s="1">
        <f t="shared" si="0"/>
        <v>982.72</v>
      </c>
      <c r="G5" s="2" t="s">
        <v>36</v>
      </c>
    </row>
    <row r="6" spans="1:12" x14ac:dyDescent="0.25">
      <c r="A6" s="7" t="s">
        <v>1</v>
      </c>
      <c r="B6" s="1">
        <f>53229.68-7398.3</f>
        <v>45831.38</v>
      </c>
      <c r="C6" s="1">
        <v>45373.91</v>
      </c>
      <c r="D6" s="1">
        <v>26840.32</v>
      </c>
      <c r="E6" s="1">
        <v>7398.3</v>
      </c>
      <c r="F6" s="1">
        <f t="shared" si="0"/>
        <v>125443.91000000002</v>
      </c>
      <c r="G6" s="2" t="s">
        <v>36</v>
      </c>
    </row>
    <row r="7" spans="1:12" ht="16.5" customHeight="1" x14ac:dyDescent="0.25">
      <c r="A7" s="7" t="s">
        <v>2</v>
      </c>
      <c r="B7" s="1">
        <f>52975.91-7398.3</f>
        <v>45577.61</v>
      </c>
      <c r="C7" s="1">
        <v>45373.91</v>
      </c>
      <c r="D7" s="1">
        <v>13351</v>
      </c>
      <c r="E7" s="1">
        <v>7398.3</v>
      </c>
      <c r="F7" s="1">
        <f t="shared" si="0"/>
        <v>111700.82</v>
      </c>
      <c r="G7" s="2" t="s">
        <v>36</v>
      </c>
    </row>
    <row r="8" spans="1:12" x14ac:dyDescent="0.25">
      <c r="A8" s="7" t="s">
        <v>3</v>
      </c>
      <c r="B8" s="1">
        <f>43162.1-7398.3</f>
        <v>35763.799999999996</v>
      </c>
      <c r="C8" s="1">
        <v>35192.83</v>
      </c>
      <c r="D8" s="1">
        <v>13351</v>
      </c>
      <c r="E8" s="1">
        <v>7398.3</v>
      </c>
      <c r="F8" s="1">
        <f t="shared" si="0"/>
        <v>91705.930000000008</v>
      </c>
      <c r="G8" s="2" t="s">
        <v>36</v>
      </c>
    </row>
    <row r="9" spans="1:12" x14ac:dyDescent="0.25">
      <c r="A9" s="7" t="s">
        <v>30</v>
      </c>
      <c r="B9" s="1">
        <v>0</v>
      </c>
      <c r="C9" s="1">
        <v>0</v>
      </c>
      <c r="D9" s="1">
        <v>0</v>
      </c>
      <c r="E9" s="1">
        <v>3329.3</v>
      </c>
      <c r="F9" s="1">
        <f t="shared" si="0"/>
        <v>3329.3</v>
      </c>
      <c r="G9" s="2" t="s">
        <v>36</v>
      </c>
    </row>
    <row r="10" spans="1:12" x14ac:dyDescent="0.25">
      <c r="A10" s="7" t="s">
        <v>20</v>
      </c>
      <c r="B10" s="1">
        <f>51762.01-6184.39</f>
        <v>45577.62</v>
      </c>
      <c r="C10" s="1">
        <v>35636.9</v>
      </c>
      <c r="D10" s="1">
        <v>7500</v>
      </c>
      <c r="E10" s="1">
        <v>6184.39</v>
      </c>
      <c r="F10" s="1">
        <f t="shared" si="0"/>
        <v>94898.91</v>
      </c>
      <c r="G10" s="2" t="s">
        <v>36</v>
      </c>
    </row>
    <row r="11" spans="1:12" x14ac:dyDescent="0.25">
      <c r="A11" s="7" t="s">
        <v>26</v>
      </c>
      <c r="B11" s="1">
        <v>0</v>
      </c>
      <c r="C11" s="1">
        <v>22686.959999999999</v>
      </c>
      <c r="D11" s="1">
        <v>5563</v>
      </c>
      <c r="E11" s="1">
        <v>146.28</v>
      </c>
      <c r="F11" s="1">
        <f>+B11+C11+E11+D11</f>
        <v>28396.239999999998</v>
      </c>
      <c r="G11" s="14" t="s">
        <v>41</v>
      </c>
    </row>
    <row r="12" spans="1:12" x14ac:dyDescent="0.25">
      <c r="A12" s="7" t="s">
        <v>4</v>
      </c>
      <c r="B12" s="1">
        <v>0</v>
      </c>
      <c r="C12" s="1">
        <v>0</v>
      </c>
      <c r="D12" s="1">
        <v>0</v>
      </c>
      <c r="E12" s="1">
        <v>4855.18</v>
      </c>
      <c r="F12" s="1">
        <f t="shared" ref="F12:F31" si="1">SUM(B12:E12)</f>
        <v>4855.18</v>
      </c>
      <c r="G12" s="2" t="s">
        <v>36</v>
      </c>
      <c r="H12" s="12" t="s">
        <v>25</v>
      </c>
      <c r="I12" s="13"/>
      <c r="J12" s="13"/>
      <c r="K12" s="6"/>
      <c r="L12" s="6"/>
    </row>
    <row r="13" spans="1:12" x14ac:dyDescent="0.25">
      <c r="A13" s="7" t="s">
        <v>31</v>
      </c>
      <c r="B13" s="1">
        <v>0</v>
      </c>
      <c r="C13" s="1">
        <v>0</v>
      </c>
      <c r="D13" s="1">
        <v>0</v>
      </c>
      <c r="E13" s="1">
        <v>240.83</v>
      </c>
      <c r="F13" s="1">
        <f t="shared" si="1"/>
        <v>240.83</v>
      </c>
      <c r="G13" s="2" t="s">
        <v>36</v>
      </c>
    </row>
    <row r="14" spans="1:12" x14ac:dyDescent="0.25">
      <c r="A14" s="7" t="s">
        <v>5</v>
      </c>
      <c r="B14" s="1">
        <f>54299.95-7398.3</f>
        <v>46901.649999999994</v>
      </c>
      <c r="C14" s="1">
        <v>45373.91</v>
      </c>
      <c r="D14" s="1">
        <v>13351</v>
      </c>
      <c r="E14" s="1">
        <f>16825.68+7398.3</f>
        <v>24223.98</v>
      </c>
      <c r="F14" s="1">
        <f t="shared" si="1"/>
        <v>129850.54</v>
      </c>
      <c r="G14" s="15" t="s">
        <v>42</v>
      </c>
    </row>
    <row r="15" spans="1:12" ht="18.75" customHeight="1" x14ac:dyDescent="0.25">
      <c r="A15" s="7" t="s">
        <v>6</v>
      </c>
      <c r="B15" s="1">
        <f>52975.92-7398.3</f>
        <v>45577.619999999995</v>
      </c>
      <c r="C15" s="1">
        <v>35636.9</v>
      </c>
      <c r="D15" s="1">
        <v>7500</v>
      </c>
      <c r="E15" s="1">
        <v>7398.3</v>
      </c>
      <c r="F15" s="1">
        <f t="shared" si="1"/>
        <v>96112.819999999992</v>
      </c>
      <c r="G15" s="2" t="s">
        <v>36</v>
      </c>
    </row>
    <row r="16" spans="1:12" x14ac:dyDescent="0.25">
      <c r="A16" s="7" t="s">
        <v>7</v>
      </c>
      <c r="B16" s="1">
        <v>0</v>
      </c>
      <c r="C16" s="1">
        <v>0</v>
      </c>
      <c r="D16" s="1">
        <v>26840.32</v>
      </c>
      <c r="E16" s="1">
        <v>21862.32</v>
      </c>
      <c r="F16" s="1">
        <f t="shared" si="1"/>
        <v>48702.64</v>
      </c>
      <c r="G16" s="15" t="s">
        <v>43</v>
      </c>
    </row>
    <row r="17" spans="1:21" x14ac:dyDescent="0.25">
      <c r="A17" s="7" t="s">
        <v>21</v>
      </c>
      <c r="B17" s="1">
        <f>51978.22-6400.6</f>
        <v>45577.62</v>
      </c>
      <c r="C17" s="1">
        <v>35636.9</v>
      </c>
      <c r="D17" s="1">
        <v>7500</v>
      </c>
      <c r="E17" s="1">
        <v>6400.6</v>
      </c>
      <c r="F17" s="1">
        <f t="shared" si="1"/>
        <v>95115.12000000001</v>
      </c>
      <c r="G17" s="2" t="s">
        <v>36</v>
      </c>
    </row>
    <row r="18" spans="1:21" x14ac:dyDescent="0.25">
      <c r="A18" s="7" t="s">
        <v>8</v>
      </c>
      <c r="B18" s="1">
        <v>0</v>
      </c>
      <c r="C18" s="1">
        <v>0</v>
      </c>
      <c r="D18" s="1">
        <v>3337</v>
      </c>
      <c r="E18" s="1">
        <v>5872.43</v>
      </c>
      <c r="F18" s="1">
        <f t="shared" si="1"/>
        <v>9209.43</v>
      </c>
      <c r="G18" s="5"/>
    </row>
    <row r="19" spans="1:21" x14ac:dyDescent="0.25">
      <c r="A19" s="7" t="s">
        <v>32</v>
      </c>
      <c r="B19" s="1">
        <v>11690.51</v>
      </c>
      <c r="C19" s="1">
        <v>11177.34</v>
      </c>
      <c r="D19" s="1">
        <v>0</v>
      </c>
      <c r="E19" s="1">
        <v>309.04000000000002</v>
      </c>
      <c r="F19" s="1">
        <f t="shared" si="1"/>
        <v>23176.89</v>
      </c>
      <c r="G19" s="14" t="s">
        <v>44</v>
      </c>
    </row>
    <row r="20" spans="1:21" x14ac:dyDescent="0.25">
      <c r="A20" s="7" t="s">
        <v>33</v>
      </c>
      <c r="B20" s="1">
        <v>0</v>
      </c>
      <c r="C20" s="1">
        <v>0</v>
      </c>
      <c r="D20" s="1">
        <v>0</v>
      </c>
      <c r="E20" s="1">
        <v>402.24</v>
      </c>
      <c r="F20" s="1">
        <f t="shared" si="1"/>
        <v>402.24</v>
      </c>
      <c r="G20" s="2" t="s">
        <v>36</v>
      </c>
    </row>
    <row r="21" spans="1:21" x14ac:dyDescent="0.25">
      <c r="A21" s="7" t="s">
        <v>37</v>
      </c>
      <c r="B21" s="1">
        <v>0</v>
      </c>
      <c r="C21" s="1">
        <v>0</v>
      </c>
      <c r="D21" s="1">
        <v>0</v>
      </c>
      <c r="E21" s="1">
        <v>124.74</v>
      </c>
      <c r="F21" s="1">
        <f t="shared" si="1"/>
        <v>124.74</v>
      </c>
      <c r="G21" s="2" t="s">
        <v>36</v>
      </c>
    </row>
    <row r="22" spans="1:21" x14ac:dyDescent="0.25">
      <c r="A22" s="7" t="s">
        <v>22</v>
      </c>
      <c r="B22" s="1">
        <f>43917.21-4916.71</f>
        <v>39000.5</v>
      </c>
      <c r="C22" s="1">
        <v>38826.199999999997</v>
      </c>
      <c r="D22" s="1">
        <v>0</v>
      </c>
      <c r="E22" s="1">
        <f>4916.71+7415.38</f>
        <v>12332.09</v>
      </c>
      <c r="F22" s="1">
        <f t="shared" si="1"/>
        <v>90158.79</v>
      </c>
      <c r="G22" s="15" t="s">
        <v>45</v>
      </c>
    </row>
    <row r="23" spans="1:21" x14ac:dyDescent="0.25">
      <c r="A23" s="7" t="s">
        <v>9</v>
      </c>
      <c r="B23" s="1">
        <f>52975.91-7398.3</f>
        <v>45577.61</v>
      </c>
      <c r="C23" s="1">
        <v>45373.91</v>
      </c>
      <c r="D23" s="1">
        <v>26840.32</v>
      </c>
      <c r="E23" s="1">
        <v>7398.3</v>
      </c>
      <c r="F23" s="1">
        <f t="shared" si="1"/>
        <v>125190.14</v>
      </c>
      <c r="G23" s="2" t="s">
        <v>36</v>
      </c>
    </row>
    <row r="24" spans="1:21" x14ac:dyDescent="0.25">
      <c r="A24" s="7" t="s">
        <v>23</v>
      </c>
      <c r="B24" s="1">
        <f>52249.33-6671.71</f>
        <v>45577.62</v>
      </c>
      <c r="C24" s="1">
        <v>45373.91</v>
      </c>
      <c r="D24" s="1">
        <v>16565.599999999999</v>
      </c>
      <c r="E24" s="1">
        <v>6671.71</v>
      </c>
      <c r="F24" s="1">
        <f t="shared" si="1"/>
        <v>114188.84000000001</v>
      </c>
      <c r="G24" s="2" t="s">
        <v>36</v>
      </c>
    </row>
    <row r="25" spans="1:21" x14ac:dyDescent="0.25">
      <c r="A25" s="7" t="s">
        <v>10</v>
      </c>
      <c r="B25" s="1">
        <f>52369.47-6791.85</f>
        <v>45577.62</v>
      </c>
      <c r="C25" s="1">
        <v>45373.91</v>
      </c>
      <c r="D25" s="1">
        <v>9000</v>
      </c>
      <c r="E25" s="1">
        <f>6791.85+4130.96</f>
        <v>10922.810000000001</v>
      </c>
      <c r="F25" s="1">
        <f t="shared" si="1"/>
        <v>110874.34</v>
      </c>
      <c r="G25" s="15" t="s">
        <v>46</v>
      </c>
      <c r="T25" s="6"/>
      <c r="U25" s="6"/>
    </row>
    <row r="26" spans="1:21" x14ac:dyDescent="0.25">
      <c r="A26" s="7" t="s">
        <v>11</v>
      </c>
      <c r="B26" s="1">
        <f>52975.91-7398.3</f>
        <v>45577.61</v>
      </c>
      <c r="C26" s="1">
        <v>45373.91</v>
      </c>
      <c r="D26" s="1">
        <v>13351</v>
      </c>
      <c r="E26" s="1">
        <v>7398.3</v>
      </c>
      <c r="F26" s="1">
        <f t="shared" si="1"/>
        <v>111700.82</v>
      </c>
      <c r="G26" s="2" t="s">
        <v>36</v>
      </c>
    </row>
    <row r="27" spans="1:21" x14ac:dyDescent="0.25">
      <c r="A27" s="7" t="s">
        <v>12</v>
      </c>
      <c r="B27" s="1">
        <f>52975.91-7398.3</f>
        <v>45577.61</v>
      </c>
      <c r="C27" s="1">
        <v>45373.91</v>
      </c>
      <c r="D27" s="1">
        <v>13351</v>
      </c>
      <c r="E27" s="1">
        <v>7398.3</v>
      </c>
      <c r="F27" s="1">
        <f t="shared" si="1"/>
        <v>111700.82</v>
      </c>
      <c r="G27" s="2" t="s">
        <v>36</v>
      </c>
    </row>
    <row r="28" spans="1:21" x14ac:dyDescent="0.25">
      <c r="A28" s="7" t="s">
        <v>13</v>
      </c>
      <c r="B28" s="1">
        <f>52975.91-7398.3</f>
        <v>45577.61</v>
      </c>
      <c r="C28" s="1">
        <v>45373.91</v>
      </c>
      <c r="D28" s="1">
        <v>13351</v>
      </c>
      <c r="E28" s="1">
        <v>7398.3</v>
      </c>
      <c r="F28" s="1">
        <f t="shared" si="1"/>
        <v>111700.82</v>
      </c>
      <c r="G28" s="2" t="s">
        <v>36</v>
      </c>
    </row>
    <row r="29" spans="1:21" x14ac:dyDescent="0.25">
      <c r="A29" s="7" t="s">
        <v>14</v>
      </c>
      <c r="B29" s="1">
        <v>0</v>
      </c>
      <c r="C29" s="1">
        <v>0</v>
      </c>
      <c r="D29" s="1">
        <v>0</v>
      </c>
      <c r="E29" s="1">
        <v>4310.03</v>
      </c>
      <c r="F29" s="1">
        <f t="shared" si="1"/>
        <v>4310.03</v>
      </c>
      <c r="G29" s="2" t="s">
        <v>36</v>
      </c>
    </row>
    <row r="30" spans="1:21" x14ac:dyDescent="0.25">
      <c r="A30" s="8" t="s">
        <v>34</v>
      </c>
      <c r="B30" s="1">
        <v>11690.51</v>
      </c>
      <c r="C30" s="1">
        <v>9140.75</v>
      </c>
      <c r="D30" s="1">
        <v>0</v>
      </c>
      <c r="E30" s="1">
        <v>0</v>
      </c>
      <c r="F30" s="1">
        <f t="shared" si="1"/>
        <v>20831.260000000002</v>
      </c>
      <c r="G30" s="5"/>
    </row>
    <row r="31" spans="1:21" x14ac:dyDescent="0.25">
      <c r="A31" s="8" t="s">
        <v>24</v>
      </c>
      <c r="B31" s="1">
        <v>0</v>
      </c>
      <c r="C31" s="1">
        <v>0</v>
      </c>
      <c r="D31" s="1">
        <v>11126</v>
      </c>
      <c r="E31" s="1">
        <v>784.92</v>
      </c>
      <c r="F31" s="1">
        <f t="shared" si="1"/>
        <v>11910.92</v>
      </c>
      <c r="G31" s="2" t="s">
        <v>36</v>
      </c>
    </row>
    <row r="32" spans="1:21" x14ac:dyDescent="0.25">
      <c r="A32" s="10"/>
      <c r="B32" s="11"/>
      <c r="C32" s="11"/>
      <c r="D32" s="11"/>
      <c r="E32" s="11"/>
      <c r="F32" s="11"/>
      <c r="G32" s="11"/>
    </row>
    <row r="33" spans="1:7" x14ac:dyDescent="0.25">
      <c r="A33" s="9"/>
      <c r="B33" s="9"/>
      <c r="C33" s="9"/>
      <c r="D33" s="9"/>
      <c r="E33" s="9"/>
      <c r="F33" s="9"/>
      <c r="G33" s="9"/>
    </row>
  </sheetData>
  <mergeCells count="3">
    <mergeCell ref="A33:G33"/>
    <mergeCell ref="A32:G32"/>
    <mergeCell ref="H12:J12"/>
  </mergeCells>
  <pageMargins left="0.7" right="0.7" top="0.75" bottom="0.75" header="0.3" footer="0.3"/>
  <pageSetup paperSize="9" scale="95" orientation="landscape" r:id="rId1"/>
  <ignoredErrors>
    <ignoredError sqref="F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Donadio Mario</dc:creator>
  <cp:lastModifiedBy>Donadio Mario</cp:lastModifiedBy>
  <cp:lastPrinted>2022-05-02T08:16:10Z</cp:lastPrinted>
  <dcterms:created xsi:type="dcterms:W3CDTF">2016-01-27T13:48:55Z</dcterms:created>
  <dcterms:modified xsi:type="dcterms:W3CDTF">2022-05-09T09:32:29Z</dcterms:modified>
</cp:coreProperties>
</file>